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0490" windowHeight="7755" activeTab="0"/>
  </bookViews>
  <sheets>
    <sheet name="Avviamento" sheetId="1" r:id="rId1"/>
    <sheet name="ImpostaDiRegistro" sheetId="2" r:id="rId2"/>
    <sheet name="Valutazione" sheetId="3" r:id="rId3"/>
  </sheets>
  <definedNames>
    <definedName name="_xlnm.Print_Area" localSheetId="0">'Avviamento'!$A$1:$M$35</definedName>
  </definedNames>
  <calcPr fullCalcOnLoad="1"/>
</workbook>
</file>

<file path=xl/sharedStrings.xml><?xml version="1.0" encoding="utf-8"?>
<sst xmlns="http://schemas.openxmlformats.org/spreadsheetml/2006/main" count="94" uniqueCount="56">
  <si>
    <t>Calcolo Avviamento per vendita attività calcolato con i criteri del DPR 460/96 Art. 2 comma 4°</t>
  </si>
  <si>
    <t xml:space="preserve"> </t>
  </si>
  <si>
    <t>Anno</t>
  </si>
  <si>
    <t>Reddito</t>
  </si>
  <si>
    <t>Ricavi</t>
  </si>
  <si>
    <t>Percentuale</t>
  </si>
  <si>
    <t>Il divisore è pari agli anni  inseriti</t>
  </si>
  <si>
    <t>1°</t>
  </si>
  <si>
    <t>2°</t>
  </si>
  <si>
    <t xml:space="preserve">Divisore </t>
  </si>
  <si>
    <t>3°</t>
  </si>
  <si>
    <t>3 o 2</t>
  </si>
  <si>
    <t>Media</t>
  </si>
  <si>
    <t>:</t>
  </si>
  <si>
    <t>,=</t>
  </si>
  <si>
    <t>Media dei Ricavi</t>
  </si>
  <si>
    <t>Inserire gli importi degli ultimi 3 anni</t>
  </si>
  <si>
    <t xml:space="preserve">Riempire le parti  in </t>
  </si>
  <si>
    <t>giallo</t>
  </si>
  <si>
    <t>Tot.Ricavi</t>
  </si>
  <si>
    <t>Divisore</t>
  </si>
  <si>
    <t>Ricavi Medi</t>
  </si>
  <si>
    <t>Calcolo Avviamento</t>
  </si>
  <si>
    <t>Percent.</t>
  </si>
  <si>
    <t>Valore Avv.</t>
  </si>
  <si>
    <t>X</t>
  </si>
  <si>
    <t>x 3</t>
  </si>
  <si>
    <t>Ditta</t>
  </si>
  <si>
    <t>Risultato in Lire</t>
  </si>
  <si>
    <t>Fatto il 01/04/2015</t>
  </si>
  <si>
    <t>Immobilizzazioni Materiali</t>
  </si>
  <si>
    <t>Immobilizzazioni Immateriali</t>
  </si>
  <si>
    <t>Finanziamento residuo banca</t>
  </si>
  <si>
    <t>Avviamento</t>
  </si>
  <si>
    <t>Finanziamenti soci</t>
  </si>
  <si>
    <t>Erario C/Iva</t>
  </si>
  <si>
    <t>FONDO</t>
  </si>
  <si>
    <t>Valore nettocespiti</t>
  </si>
  <si>
    <t>Valore Azienda</t>
  </si>
  <si>
    <t>VN</t>
  </si>
  <si>
    <t>SOCIETA' XYZ</t>
  </si>
  <si>
    <t>Attività</t>
  </si>
  <si>
    <t>Passività</t>
  </si>
  <si>
    <t>Crediti</t>
  </si>
  <si>
    <t>Immobili</t>
  </si>
  <si>
    <t>Attrezzature</t>
  </si>
  <si>
    <t>Debiti</t>
  </si>
  <si>
    <t>Cap. netto</t>
  </si>
  <si>
    <t>Ripartizione debiti sulle attività:</t>
  </si>
  <si>
    <t>Base Imponibile e calcolo imposta</t>
  </si>
  <si>
    <t>-</t>
  </si>
  <si>
    <t>=</t>
  </si>
  <si>
    <t>Esempio:</t>
  </si>
  <si>
    <t>x</t>
  </si>
  <si>
    <t>CALCOLO IMPOSTA DI REGISTRO:</t>
  </si>
  <si>
    <t>31.12.2016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</si>
</sst>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"/>
    <numFmt numFmtId="166" formatCode="&quot;€&quot;\ #,##0.00;[Red]\(&quot;€&quot;\ #,##0.00\)"/>
    <numFmt numFmtId="167" formatCode="&quot;€&quot;\ #,##0.00;[Red]&quot;€&quot;\ #,##0.00"/>
    <numFmt numFmtId="168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i/>
      <u val="single"/>
      <sz val="10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2" fillId="29" borderId="0" applyNumberFormat="0" applyBorder="0" applyAlignment="0" applyProtection="0"/>
    <xf numFmtId="0" fontId="26" fillId="30" borderId="4" applyNumberFormat="0" applyFont="0" applyAlignment="0" applyProtection="0"/>
    <xf numFmtId="0" fontId="33" fillId="20" borderId="5" applyNumberFormat="0" applyAlignment="0" applyProtection="0"/>
    <xf numFmtId="9" fontId="2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0" fontId="2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 applyProtection="1">
      <alignment/>
      <protection locked="0"/>
    </xf>
    <xf numFmtId="164" fontId="3" fillId="34" borderId="13" xfId="0" applyNumberFormat="1" applyFont="1" applyFill="1" applyBorder="1" applyAlignment="1" applyProtection="1">
      <alignment/>
      <protection locked="0"/>
    </xf>
    <xf numFmtId="164" fontId="2" fillId="34" borderId="13" xfId="0" applyNumberFormat="1" applyFont="1" applyFill="1" applyBorder="1" applyAlignment="1" applyProtection="1">
      <alignment/>
      <protection locked="0"/>
    </xf>
    <xf numFmtId="164" fontId="2" fillId="33" borderId="13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/>
    </xf>
    <xf numFmtId="164" fontId="0" fillId="33" borderId="17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13" xfId="0" applyFill="1" applyBorder="1" applyAlignment="1" applyProtection="1">
      <alignment horizontal="center"/>
      <protection locked="0"/>
    </xf>
    <xf numFmtId="49" fontId="0" fillId="33" borderId="13" xfId="0" applyNumberForma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164" fontId="0" fillId="33" borderId="25" xfId="0" applyNumberFormat="1" applyFill="1" applyBorder="1" applyAlignment="1">
      <alignment/>
    </xf>
    <xf numFmtId="0" fontId="2" fillId="33" borderId="25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5" xfId="0" applyFill="1" applyBorder="1" applyAlignment="1">
      <alignment/>
    </xf>
    <xf numFmtId="165" fontId="0" fillId="33" borderId="25" xfId="0" applyNumberForma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25" xfId="0" applyFont="1" applyFill="1" applyBorder="1" applyAlignment="1">
      <alignment/>
    </xf>
    <xf numFmtId="164" fontId="5" fillId="33" borderId="25" xfId="0" applyNumberFormat="1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0" fillId="33" borderId="0" xfId="0" applyFill="1" applyAlignment="1">
      <alignment horizontal="right"/>
    </xf>
    <xf numFmtId="3" fontId="0" fillId="33" borderId="13" xfId="0" applyNumberForma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0" fontId="7" fillId="33" borderId="0" xfId="0" applyFont="1" applyFill="1" applyAlignment="1" applyProtection="1">
      <alignment/>
      <protection locked="0"/>
    </xf>
    <xf numFmtId="0" fontId="0" fillId="33" borderId="27" xfId="0" applyFill="1" applyBorder="1" applyAlignment="1">
      <alignment/>
    </xf>
    <xf numFmtId="0" fontId="2" fillId="33" borderId="26" xfId="0" applyFont="1" applyFill="1" applyBorder="1" applyAlignment="1" applyProtection="1">
      <alignment/>
      <protection locked="0"/>
    </xf>
    <xf numFmtId="14" fontId="0" fillId="33" borderId="0" xfId="0" applyNumberFormat="1" applyFill="1" applyAlignment="1">
      <alignment/>
    </xf>
    <xf numFmtId="0" fontId="2" fillId="0" borderId="2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2" fillId="0" borderId="0" xfId="0" applyFont="1" applyBorder="1" applyAlignment="1">
      <alignment horizontal="center"/>
    </xf>
    <xf numFmtId="166" fontId="0" fillId="0" borderId="0" xfId="43" applyNumberFormat="1" applyFont="1" applyBorder="1" applyAlignment="1">
      <alignment wrapText="1"/>
    </xf>
    <xf numFmtId="0" fontId="2" fillId="0" borderId="0" xfId="0" applyFont="1" applyBorder="1" applyAlignment="1">
      <alignment/>
    </xf>
    <xf numFmtId="43" fontId="0" fillId="0" borderId="0" xfId="43" applyFont="1" applyBorder="1" applyAlignment="1">
      <alignment/>
    </xf>
    <xf numFmtId="43" fontId="8" fillId="0" borderId="0" xfId="43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66" fontId="2" fillId="0" borderId="0" xfId="43" applyNumberFormat="1" applyFont="1" applyBorder="1" applyAlignment="1">
      <alignment wrapText="1"/>
    </xf>
    <xf numFmtId="166" fontId="2" fillId="0" borderId="0" xfId="43" applyNumberFormat="1" applyFont="1" applyBorder="1" applyAlignment="1">
      <alignment horizontal="center" wrapText="1"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ont="1" applyFill="1" applyBorder="1" applyAlignment="1">
      <alignment/>
    </xf>
    <xf numFmtId="0" fontId="0" fillId="35" borderId="37" xfId="0" applyFill="1" applyBorder="1" applyAlignment="1">
      <alignment/>
    </xf>
    <xf numFmtId="43" fontId="0" fillId="35" borderId="38" xfId="43" applyFont="1" applyFill="1" applyBorder="1" applyAlignment="1">
      <alignment/>
    </xf>
    <xf numFmtId="43" fontId="0" fillId="35" borderId="33" xfId="43" applyFont="1" applyFill="1" applyBorder="1" applyAlignment="1">
      <alignment/>
    </xf>
    <xf numFmtId="43" fontId="0" fillId="35" borderId="39" xfId="0" applyNumberFormat="1" applyFill="1" applyBorder="1" applyAlignment="1">
      <alignment/>
    </xf>
    <xf numFmtId="43" fontId="0" fillId="35" borderId="27" xfId="43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9" xfId="0" applyFill="1" applyBorder="1" applyAlignment="1">
      <alignment/>
    </xf>
    <xf numFmtId="43" fontId="0" fillId="35" borderId="0" xfId="43" applyFont="1" applyFill="1" applyBorder="1" applyAlignment="1">
      <alignment/>
    </xf>
    <xf numFmtId="0" fontId="0" fillId="35" borderId="0" xfId="0" applyFont="1" applyFill="1" applyBorder="1" applyAlignment="1">
      <alignment/>
    </xf>
    <xf numFmtId="10" fontId="0" fillId="35" borderId="0" xfId="48" applyNumberFormat="1" applyFont="1" applyFill="1" applyBorder="1" applyAlignment="1">
      <alignment/>
    </xf>
    <xf numFmtId="10" fontId="0" fillId="35" borderId="0" xfId="0" applyNumberFormat="1" applyFill="1" applyBorder="1" applyAlignment="1">
      <alignment/>
    </xf>
    <xf numFmtId="43" fontId="0" fillId="35" borderId="0" xfId="0" applyNumberFormat="1" applyFill="1" applyBorder="1" applyAlignment="1">
      <alignment/>
    </xf>
    <xf numFmtId="43" fontId="0" fillId="35" borderId="0" xfId="0" applyNumberFormat="1" applyFont="1" applyFill="1" applyBorder="1" applyAlignment="1" quotePrefix="1">
      <alignment/>
    </xf>
    <xf numFmtId="0" fontId="0" fillId="35" borderId="0" xfId="0" applyFont="1" applyFill="1" applyBorder="1" applyAlignment="1">
      <alignment horizontal="center"/>
    </xf>
    <xf numFmtId="9" fontId="0" fillId="35" borderId="0" xfId="0" applyNumberFormat="1" applyFill="1" applyBorder="1" applyAlignment="1">
      <alignment/>
    </xf>
    <xf numFmtId="168" fontId="0" fillId="35" borderId="0" xfId="0" applyNumberFormat="1" applyFill="1" applyBorder="1" applyAlignment="1">
      <alignment/>
    </xf>
    <xf numFmtId="0" fontId="2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9" fillId="35" borderId="20" xfId="0" applyFont="1" applyFill="1" applyBorder="1" applyAlignment="1">
      <alignment/>
    </xf>
    <xf numFmtId="0" fontId="6" fillId="0" borderId="0" xfId="0" applyFont="1" applyAlignment="1">
      <alignment/>
    </xf>
    <xf numFmtId="0" fontId="2" fillId="35" borderId="2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38100</xdr:rowOff>
    </xdr:from>
    <xdr:to>
      <xdr:col>3</xdr:col>
      <xdr:colOff>314325</xdr:colOff>
      <xdr:row>14</xdr:row>
      <xdr:rowOff>76200</xdr:rowOff>
    </xdr:to>
    <xdr:sp>
      <xdr:nvSpPr>
        <xdr:cNvPr id="1" name="Line 1"/>
        <xdr:cNvSpPr>
          <a:spLocks/>
        </xdr:cNvSpPr>
      </xdr:nvSpPr>
      <xdr:spPr>
        <a:xfrm>
          <a:off x="2486025" y="151447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14</xdr:row>
      <xdr:rowOff>76200</xdr:rowOff>
    </xdr:from>
    <xdr:to>
      <xdr:col>3</xdr:col>
      <xdr:colOff>952500</xdr:colOff>
      <xdr:row>14</xdr:row>
      <xdr:rowOff>76200</xdr:rowOff>
    </xdr:to>
    <xdr:sp>
      <xdr:nvSpPr>
        <xdr:cNvPr id="2" name="Line 2"/>
        <xdr:cNvSpPr>
          <a:spLocks/>
        </xdr:cNvSpPr>
      </xdr:nvSpPr>
      <xdr:spPr>
        <a:xfrm>
          <a:off x="2486025" y="24098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9</xdr:row>
      <xdr:rowOff>9525</xdr:rowOff>
    </xdr:from>
    <xdr:to>
      <xdr:col>6</xdr:col>
      <xdr:colOff>238125</xdr:colOff>
      <xdr:row>12</xdr:row>
      <xdr:rowOff>133350</xdr:rowOff>
    </xdr:to>
    <xdr:sp>
      <xdr:nvSpPr>
        <xdr:cNvPr id="3" name="Line 3"/>
        <xdr:cNvSpPr>
          <a:spLocks/>
        </xdr:cNvSpPr>
      </xdr:nvSpPr>
      <xdr:spPr>
        <a:xfrm>
          <a:off x="4629150" y="14859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15</xdr:row>
      <xdr:rowOff>19050</xdr:rowOff>
    </xdr:from>
    <xdr:to>
      <xdr:col>8</xdr:col>
      <xdr:colOff>428625</xdr:colOff>
      <xdr:row>15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5553075" y="2514600"/>
          <a:ext cx="95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15</xdr:row>
      <xdr:rowOff>95250</xdr:rowOff>
    </xdr:from>
    <xdr:to>
      <xdr:col>8</xdr:col>
      <xdr:colOff>428625</xdr:colOff>
      <xdr:row>15</xdr:row>
      <xdr:rowOff>95250</xdr:rowOff>
    </xdr:to>
    <xdr:sp>
      <xdr:nvSpPr>
        <xdr:cNvPr id="5" name="Line 5"/>
        <xdr:cNvSpPr>
          <a:spLocks/>
        </xdr:cNvSpPr>
      </xdr:nvSpPr>
      <xdr:spPr>
        <a:xfrm flipH="1">
          <a:off x="2476500" y="25908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15</xdr:row>
      <xdr:rowOff>95250</xdr:rowOff>
    </xdr:from>
    <xdr:to>
      <xdr:col>3</xdr:col>
      <xdr:colOff>314325</xdr:colOff>
      <xdr:row>19</xdr:row>
      <xdr:rowOff>85725</xdr:rowOff>
    </xdr:to>
    <xdr:sp>
      <xdr:nvSpPr>
        <xdr:cNvPr id="6" name="Line 7"/>
        <xdr:cNvSpPr>
          <a:spLocks/>
        </xdr:cNvSpPr>
      </xdr:nvSpPr>
      <xdr:spPr>
        <a:xfrm flipH="1">
          <a:off x="2486025" y="25908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19</xdr:row>
      <xdr:rowOff>85725</xdr:rowOff>
    </xdr:from>
    <xdr:to>
      <xdr:col>3</xdr:col>
      <xdr:colOff>942975</xdr:colOff>
      <xdr:row>19</xdr:row>
      <xdr:rowOff>95250</xdr:rowOff>
    </xdr:to>
    <xdr:sp>
      <xdr:nvSpPr>
        <xdr:cNvPr id="7" name="Line 8"/>
        <xdr:cNvSpPr>
          <a:spLocks/>
        </xdr:cNvSpPr>
      </xdr:nvSpPr>
      <xdr:spPr>
        <a:xfrm>
          <a:off x="2486025" y="3267075"/>
          <a:ext cx="628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8</xdr:row>
      <xdr:rowOff>95250</xdr:rowOff>
    </xdr:from>
    <xdr:to>
      <xdr:col>9</xdr:col>
      <xdr:colOff>285750</xdr:colOff>
      <xdr:row>8</xdr:row>
      <xdr:rowOff>95250</xdr:rowOff>
    </xdr:to>
    <xdr:sp>
      <xdr:nvSpPr>
        <xdr:cNvPr id="8" name="Line 9"/>
        <xdr:cNvSpPr>
          <a:spLocks/>
        </xdr:cNvSpPr>
      </xdr:nvSpPr>
      <xdr:spPr>
        <a:xfrm>
          <a:off x="6143625" y="140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8</xdr:row>
      <xdr:rowOff>104775</xdr:rowOff>
    </xdr:from>
    <xdr:to>
      <xdr:col>9</xdr:col>
      <xdr:colOff>295275</xdr:colOff>
      <xdr:row>17</xdr:row>
      <xdr:rowOff>57150</xdr:rowOff>
    </xdr:to>
    <xdr:sp>
      <xdr:nvSpPr>
        <xdr:cNvPr id="9" name="Line 10"/>
        <xdr:cNvSpPr>
          <a:spLocks/>
        </xdr:cNvSpPr>
      </xdr:nvSpPr>
      <xdr:spPr>
        <a:xfrm flipH="1">
          <a:off x="6410325" y="1409700"/>
          <a:ext cx="952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17</xdr:row>
      <xdr:rowOff>66675</xdr:rowOff>
    </xdr:from>
    <xdr:to>
      <xdr:col>9</xdr:col>
      <xdr:colOff>285750</xdr:colOff>
      <xdr:row>17</xdr:row>
      <xdr:rowOff>66675</xdr:rowOff>
    </xdr:to>
    <xdr:sp>
      <xdr:nvSpPr>
        <xdr:cNvPr id="10" name="Line 11"/>
        <xdr:cNvSpPr>
          <a:spLocks/>
        </xdr:cNvSpPr>
      </xdr:nvSpPr>
      <xdr:spPr>
        <a:xfrm flipH="1">
          <a:off x="4648200" y="29051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17</xdr:row>
      <xdr:rowOff>66675</xdr:rowOff>
    </xdr:from>
    <xdr:to>
      <xdr:col>6</xdr:col>
      <xdr:colOff>257175</xdr:colOff>
      <xdr:row>17</xdr:row>
      <xdr:rowOff>142875</xdr:rowOff>
    </xdr:to>
    <xdr:sp>
      <xdr:nvSpPr>
        <xdr:cNvPr id="11" name="Line 12"/>
        <xdr:cNvSpPr>
          <a:spLocks/>
        </xdr:cNvSpPr>
      </xdr:nvSpPr>
      <xdr:spPr>
        <a:xfrm>
          <a:off x="4648200" y="29051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8</xdr:row>
      <xdr:rowOff>38100</xdr:rowOff>
    </xdr:from>
    <xdr:to>
      <xdr:col>2</xdr:col>
      <xdr:colOff>247650</xdr:colOff>
      <xdr:row>11</xdr:row>
      <xdr:rowOff>133350</xdr:rowOff>
    </xdr:to>
    <xdr:sp>
      <xdr:nvSpPr>
        <xdr:cNvPr id="12" name="Line 13"/>
        <xdr:cNvSpPr>
          <a:spLocks/>
        </xdr:cNvSpPr>
      </xdr:nvSpPr>
      <xdr:spPr>
        <a:xfrm flipV="1">
          <a:off x="809625" y="1343025"/>
          <a:ext cx="6096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8</xdr:row>
      <xdr:rowOff>19050</xdr:rowOff>
    </xdr:from>
    <xdr:to>
      <xdr:col>3</xdr:col>
      <xdr:colOff>0</xdr:colOff>
      <xdr:row>11</xdr:row>
      <xdr:rowOff>142875</xdr:rowOff>
    </xdr:to>
    <xdr:sp>
      <xdr:nvSpPr>
        <xdr:cNvPr id="13" name="Line 14"/>
        <xdr:cNvSpPr>
          <a:spLocks/>
        </xdr:cNvSpPr>
      </xdr:nvSpPr>
      <xdr:spPr>
        <a:xfrm flipV="1">
          <a:off x="819150" y="1323975"/>
          <a:ext cx="13525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4</xdr:row>
      <xdr:rowOff>85725</xdr:rowOff>
    </xdr:from>
    <xdr:to>
      <xdr:col>6</xdr:col>
      <xdr:colOff>457200</xdr:colOff>
      <xdr:row>4</xdr:row>
      <xdr:rowOff>85725</xdr:rowOff>
    </xdr:to>
    <xdr:sp>
      <xdr:nvSpPr>
        <xdr:cNvPr id="14" name="Line 15"/>
        <xdr:cNvSpPr>
          <a:spLocks/>
        </xdr:cNvSpPr>
      </xdr:nvSpPr>
      <xdr:spPr>
        <a:xfrm flipH="1">
          <a:off x="4648200" y="7429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4</xdr:row>
      <xdr:rowOff>85725</xdr:rowOff>
    </xdr:from>
    <xdr:to>
      <xdr:col>6</xdr:col>
      <xdr:colOff>257175</xdr:colOff>
      <xdr:row>5</xdr:row>
      <xdr:rowOff>133350</xdr:rowOff>
    </xdr:to>
    <xdr:sp>
      <xdr:nvSpPr>
        <xdr:cNvPr id="15" name="Line 16"/>
        <xdr:cNvSpPr>
          <a:spLocks/>
        </xdr:cNvSpPr>
      </xdr:nvSpPr>
      <xdr:spPr>
        <a:xfrm>
          <a:off x="4648200" y="7429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view="pageLayout" workbookViewId="0" topLeftCell="A1">
      <selection activeCell="I9" sqref="I9"/>
    </sheetView>
  </sheetViews>
  <sheetFormatPr defaultColWidth="9.140625" defaultRowHeight="12.75"/>
  <cols>
    <col min="2" max="2" width="8.421875" style="0" customWidth="1"/>
    <col min="3" max="3" width="15.00390625" style="0" bestFit="1" customWidth="1"/>
    <col min="4" max="4" width="16.57421875" style="0" customWidth="1"/>
    <col min="5" max="5" width="13.421875" style="0" customWidth="1"/>
    <col min="6" max="6" width="3.28125" style="0" customWidth="1"/>
    <col min="7" max="7" width="7.421875" style="0" customWidth="1"/>
    <col min="8" max="8" width="3.7109375" style="0" customWidth="1"/>
    <col min="9" max="9" width="14.8515625" style="0" customWidth="1"/>
  </cols>
  <sheetData>
    <row r="1" spans="1:22" ht="13.5" thickBo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2.75">
      <c r="A4" s="4"/>
      <c r="B4" s="5" t="s">
        <v>2</v>
      </c>
      <c r="C4" s="5" t="s">
        <v>3</v>
      </c>
      <c r="D4" s="5" t="s">
        <v>4</v>
      </c>
      <c r="E4" s="5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2.75">
      <c r="A5" s="4"/>
      <c r="B5" s="4"/>
      <c r="C5" s="4"/>
      <c r="D5" s="4"/>
      <c r="E5" s="4"/>
      <c r="F5" s="4"/>
      <c r="G5" s="4"/>
      <c r="H5" s="6" t="s">
        <v>6</v>
      </c>
      <c r="I5" s="7"/>
      <c r="J5" s="8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2.75">
      <c r="A6" s="9" t="s">
        <v>7</v>
      </c>
      <c r="B6" s="10">
        <v>2012</v>
      </c>
      <c r="C6" s="11">
        <v>20845.94</v>
      </c>
      <c r="D6" s="12">
        <v>105489.63</v>
      </c>
      <c r="E6" s="13">
        <f>+C6/D6*100</f>
        <v>19.761127231179024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9" t="s">
        <v>8</v>
      </c>
      <c r="B7" s="10">
        <v>2013</v>
      </c>
      <c r="C7" s="11">
        <v>27811.09</v>
      </c>
      <c r="D7" s="11">
        <v>97528.93</v>
      </c>
      <c r="E7" s="13">
        <f>+C7/D7*100</f>
        <v>28.51573374177283</v>
      </c>
      <c r="F7" s="4"/>
      <c r="G7" s="14" t="s">
        <v>9</v>
      </c>
      <c r="H7" s="15"/>
      <c r="I7" s="14" t="s">
        <v>5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2.75">
      <c r="A8" s="9" t="s">
        <v>10</v>
      </c>
      <c r="B8" s="10">
        <v>2014</v>
      </c>
      <c r="C8" s="11">
        <v>12584.35</v>
      </c>
      <c r="D8" s="11">
        <v>35769</v>
      </c>
      <c r="E8" s="13">
        <f>+C8/D8*100</f>
        <v>35.18228074589729</v>
      </c>
      <c r="F8" s="4"/>
      <c r="G8" s="16" t="s">
        <v>11</v>
      </c>
      <c r="H8" s="9"/>
      <c r="I8" s="16" t="s">
        <v>12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3.5" thickBot="1">
      <c r="A9" s="17"/>
      <c r="B9" s="17"/>
      <c r="C9" s="17"/>
      <c r="D9" s="18">
        <f>SUM(D6:D8)</f>
        <v>238787.56</v>
      </c>
      <c r="E9" s="19">
        <f>SUM(E6:E8)</f>
        <v>83.45914171884914</v>
      </c>
      <c r="F9" s="5" t="s">
        <v>13</v>
      </c>
      <c r="G9" s="20">
        <v>3</v>
      </c>
      <c r="H9" s="21" t="s">
        <v>14</v>
      </c>
      <c r="I9" s="9">
        <f>+E9/G9</f>
        <v>27.819713906283045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3.5" thickTop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3.5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3.5" thickBot="1">
      <c r="A12" s="4"/>
      <c r="B12" s="4"/>
      <c r="C12" s="4"/>
      <c r="D12" s="4"/>
      <c r="E12" s="1" t="s">
        <v>15</v>
      </c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13.5" thickBot="1">
      <c r="A13" s="22" t="s">
        <v>16</v>
      </c>
      <c r="B13" s="23"/>
      <c r="C13" s="2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13.5" thickBot="1">
      <c r="A14" s="6" t="s">
        <v>17</v>
      </c>
      <c r="B14" s="7"/>
      <c r="C14" s="8" t="s">
        <v>18</v>
      </c>
      <c r="D14" s="4" t="s">
        <v>1</v>
      </c>
      <c r="E14" s="25" t="s">
        <v>19</v>
      </c>
      <c r="F14" s="26" t="s">
        <v>1</v>
      </c>
      <c r="G14" s="26" t="s">
        <v>20</v>
      </c>
      <c r="H14" s="26"/>
      <c r="I14" s="27" t="s">
        <v>21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2.75">
      <c r="A15" s="4"/>
      <c r="B15" s="4"/>
      <c r="C15" s="4" t="s">
        <v>1</v>
      </c>
      <c r="D15" s="4"/>
      <c r="E15" s="28">
        <f>+D9</f>
        <v>238787.56</v>
      </c>
      <c r="F15" s="29" t="s">
        <v>13</v>
      </c>
      <c r="G15" s="30">
        <v>3</v>
      </c>
      <c r="H15" s="31" t="s">
        <v>14</v>
      </c>
      <c r="I15" s="32">
        <f>+E15/G15</f>
        <v>79595.85333333333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13.5" thickBot="1">
      <c r="A16" s="4"/>
      <c r="B16" s="4"/>
      <c r="C16" s="3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3.5" thickBot="1">
      <c r="A17" s="4"/>
      <c r="B17" s="4"/>
      <c r="C17" s="17"/>
      <c r="D17" s="4"/>
      <c r="E17" s="1" t="s">
        <v>22</v>
      </c>
      <c r="F17" s="2"/>
      <c r="G17" s="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13.5" thickBo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3.5" thickBot="1">
      <c r="A19" s="4"/>
      <c r="B19" s="4"/>
      <c r="C19" s="4"/>
      <c r="D19" s="4"/>
      <c r="E19" s="25" t="s">
        <v>21</v>
      </c>
      <c r="F19" s="26"/>
      <c r="G19" s="26" t="s">
        <v>23</v>
      </c>
      <c r="H19" s="26"/>
      <c r="I19" s="27" t="s">
        <v>24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2.75">
      <c r="A20" s="4"/>
      <c r="B20" s="4" t="s">
        <v>1</v>
      </c>
      <c r="C20" s="4"/>
      <c r="D20" s="4"/>
      <c r="E20" s="32">
        <f>+I15</f>
        <v>79595.85333333333</v>
      </c>
      <c r="F20" s="29" t="s">
        <v>25</v>
      </c>
      <c r="G20" s="30">
        <f>+I9</f>
        <v>27.819713906283045</v>
      </c>
      <c r="H20" s="34" t="s">
        <v>26</v>
      </c>
      <c r="I20" s="35">
        <f>+(E20*G20/100*3)</f>
        <v>66430.01603579396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3.5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8.75" thickBot="1">
      <c r="A22" s="36" t="s">
        <v>27</v>
      </c>
      <c r="B22" s="4"/>
      <c r="C22" s="4"/>
      <c r="D22" s="37" t="s">
        <v>28</v>
      </c>
      <c r="E22" s="38">
        <f>+E20*1936.27</f>
        <v>154119062.93373334</v>
      </c>
      <c r="F22" s="9"/>
      <c r="G22" s="9">
        <f>+I9</f>
        <v>27.819713906283045</v>
      </c>
      <c r="H22" s="9"/>
      <c r="I22" s="39">
        <f>+(E22*G22/100*3)</f>
        <v>128626447.14962679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3.5" thickBot="1">
      <c r="A23" s="40" t="s">
        <v>40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3.5" thickBot="1">
      <c r="A24" s="41"/>
      <c r="B24" s="41"/>
      <c r="C24" s="4"/>
      <c r="D24" s="42" t="s">
        <v>29</v>
      </c>
      <c r="E24" s="43" t="s">
        <v>1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3.5" thickTop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</sheetData>
  <sheetProtection password="8133" sheet="1" objects="1" scenarios="1"/>
  <printOptions horizontalCentered="1"/>
  <pageMargins left="0.7874015748031497" right="0.5511811023622047" top="1.5748031496062993" bottom="0.984251968503937" header="0.5118110236220472" footer="0.5118110236220472"/>
  <pageSetup horizontalDpi="360" verticalDpi="360" orientation="landscape" paperSize="9" r:id="rId2"/>
  <headerFooter alignWithMargins="0">
    <oddHeader>&amp;CAZIENDA XYZ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1"/>
  <sheetViews>
    <sheetView zoomScalePageLayoutView="0" workbookViewId="0" topLeftCell="A7">
      <selection activeCell="N14" sqref="N14"/>
    </sheetView>
  </sheetViews>
  <sheetFormatPr defaultColWidth="9.140625" defaultRowHeight="12.75"/>
  <cols>
    <col min="1" max="1" width="4.57421875" style="0" customWidth="1"/>
    <col min="2" max="2" width="2.421875" style="0" customWidth="1"/>
    <col min="3" max="3" width="16.140625" style="0" customWidth="1"/>
    <col min="4" max="4" width="10.28125" style="0" bestFit="1" customWidth="1"/>
    <col min="5" max="5" width="14.7109375" style="0" customWidth="1"/>
    <col min="6" max="6" width="11.00390625" style="0" customWidth="1"/>
    <col min="7" max="7" width="6.28125" style="0" customWidth="1"/>
    <col min="8" max="8" width="9.140625" style="0" customWidth="1"/>
    <col min="9" max="9" width="3.8515625" style="0" customWidth="1"/>
    <col min="10" max="10" width="5.28125" style="0" customWidth="1"/>
    <col min="11" max="11" width="1.421875" style="0" customWidth="1"/>
  </cols>
  <sheetData>
    <row r="2" ht="18">
      <c r="C2" s="92" t="s">
        <v>54</v>
      </c>
    </row>
    <row r="3" ht="13.5" thickBot="1"/>
    <row r="4" spans="2:11" ht="15.75">
      <c r="B4" s="87"/>
      <c r="C4" s="91" t="s">
        <v>52</v>
      </c>
      <c r="D4" s="71"/>
      <c r="E4" s="71"/>
      <c r="F4" s="71"/>
      <c r="G4" s="71"/>
      <c r="H4" s="71"/>
      <c r="I4" s="71"/>
      <c r="J4" s="71"/>
      <c r="K4" s="72"/>
    </row>
    <row r="5" spans="2:11" ht="13.5" thickBot="1">
      <c r="B5" s="88"/>
      <c r="C5" s="89"/>
      <c r="D5" s="89"/>
      <c r="E5" s="89"/>
      <c r="F5" s="89"/>
      <c r="G5" s="89"/>
      <c r="H5" s="89"/>
      <c r="I5" s="89"/>
      <c r="J5" s="89"/>
      <c r="K5" s="90"/>
    </row>
    <row r="6" spans="2:11" ht="12.75">
      <c r="B6" s="87"/>
      <c r="C6" s="93" t="s">
        <v>41</v>
      </c>
      <c r="D6" s="93"/>
      <c r="E6" s="93" t="s">
        <v>42</v>
      </c>
      <c r="F6" s="93"/>
      <c r="G6" s="71"/>
      <c r="H6" s="71"/>
      <c r="I6" s="71"/>
      <c r="J6" s="71"/>
      <c r="K6" s="72"/>
    </row>
    <row r="7" spans="2:11" ht="12.75">
      <c r="B7" s="73"/>
      <c r="C7" s="63"/>
      <c r="D7" s="63"/>
      <c r="E7" s="64"/>
      <c r="F7" s="63"/>
      <c r="G7" s="74"/>
      <c r="H7" s="74"/>
      <c r="I7" s="74"/>
      <c r="J7" s="74"/>
      <c r="K7" s="75"/>
    </row>
    <row r="8" spans="2:11" ht="12.75">
      <c r="B8" s="73"/>
      <c r="C8" s="77" t="s">
        <v>44</v>
      </c>
      <c r="D8" s="76">
        <v>10000</v>
      </c>
      <c r="E8" s="65" t="s">
        <v>46</v>
      </c>
      <c r="F8" s="76">
        <v>11000</v>
      </c>
      <c r="G8" s="74"/>
      <c r="H8" s="74"/>
      <c r="I8" s="74"/>
      <c r="J8" s="74"/>
      <c r="K8" s="75"/>
    </row>
    <row r="9" spans="2:11" ht="12.75">
      <c r="B9" s="73"/>
      <c r="C9" s="77" t="s">
        <v>43</v>
      </c>
      <c r="D9" s="76">
        <v>1000</v>
      </c>
      <c r="E9" s="66"/>
      <c r="F9" s="76"/>
      <c r="G9" s="74"/>
      <c r="H9" s="74"/>
      <c r="I9" s="74"/>
      <c r="J9" s="74"/>
      <c r="K9" s="75"/>
    </row>
    <row r="10" spans="2:11" ht="12.75">
      <c r="B10" s="73"/>
      <c r="C10" s="77" t="s">
        <v>33</v>
      </c>
      <c r="D10" s="76">
        <v>3000</v>
      </c>
      <c r="E10" s="65" t="s">
        <v>47</v>
      </c>
      <c r="F10" s="76">
        <v>5000</v>
      </c>
      <c r="G10" s="74"/>
      <c r="H10" s="74"/>
      <c r="I10" s="74"/>
      <c r="J10" s="74"/>
      <c r="K10" s="75"/>
    </row>
    <row r="11" spans="2:11" ht="12.75">
      <c r="B11" s="73"/>
      <c r="C11" s="77" t="s">
        <v>45</v>
      </c>
      <c r="D11" s="67">
        <v>2000</v>
      </c>
      <c r="E11" s="66"/>
      <c r="F11" s="68"/>
      <c r="G11" s="74"/>
      <c r="H11" s="74"/>
      <c r="I11" s="74"/>
      <c r="J11" s="74"/>
      <c r="K11" s="75"/>
    </row>
    <row r="12" spans="2:11" ht="12.75">
      <c r="B12" s="73"/>
      <c r="C12" s="74"/>
      <c r="D12" s="74"/>
      <c r="E12" s="66"/>
      <c r="F12" s="76"/>
      <c r="G12" s="74"/>
      <c r="H12" s="74"/>
      <c r="I12" s="74"/>
      <c r="J12" s="74"/>
      <c r="K12" s="75"/>
    </row>
    <row r="13" spans="2:11" ht="13.5" thickBot="1">
      <c r="B13" s="73"/>
      <c r="C13" s="74"/>
      <c r="D13" s="69">
        <f>SUM(D8:D12)</f>
        <v>16000</v>
      </c>
      <c r="E13" s="66"/>
      <c r="F13" s="70">
        <f>+F8+F10</f>
        <v>16000</v>
      </c>
      <c r="G13" s="74"/>
      <c r="H13" s="74"/>
      <c r="I13" s="74"/>
      <c r="J13" s="74"/>
      <c r="K13" s="75"/>
    </row>
    <row r="14" spans="2:11" ht="13.5" thickTop="1">
      <c r="B14" s="73"/>
      <c r="C14" s="74"/>
      <c r="D14" s="74"/>
      <c r="E14" s="74"/>
      <c r="F14" s="74"/>
      <c r="G14" s="74"/>
      <c r="H14" s="74"/>
      <c r="I14" s="74"/>
      <c r="J14" s="74"/>
      <c r="K14" s="75"/>
    </row>
    <row r="15" spans="2:11" ht="12.75">
      <c r="B15" s="73"/>
      <c r="C15" s="74"/>
      <c r="D15" s="74"/>
      <c r="E15" s="74"/>
      <c r="F15" s="86" t="s">
        <v>48</v>
      </c>
      <c r="G15" s="74"/>
      <c r="H15" s="74"/>
      <c r="I15" s="74"/>
      <c r="J15" s="74"/>
      <c r="K15" s="75"/>
    </row>
    <row r="16" spans="2:11" ht="12.75">
      <c r="B16" s="73"/>
      <c r="C16" s="74"/>
      <c r="D16" s="74"/>
      <c r="E16" s="74"/>
      <c r="F16" s="86"/>
      <c r="G16" s="74"/>
      <c r="H16" s="74"/>
      <c r="I16" s="74"/>
      <c r="J16" s="74"/>
      <c r="K16" s="75"/>
    </row>
    <row r="17" spans="2:11" ht="12.75">
      <c r="B17" s="73"/>
      <c r="C17" s="77" t="s">
        <v>44</v>
      </c>
      <c r="D17" s="78">
        <f>+D8/D13</f>
        <v>0.625</v>
      </c>
      <c r="E17" s="74"/>
      <c r="F17" s="76">
        <f>+F8*D17</f>
        <v>6875</v>
      </c>
      <c r="G17" s="74"/>
      <c r="H17" s="74"/>
      <c r="I17" s="74"/>
      <c r="J17" s="74"/>
      <c r="K17" s="75"/>
    </row>
    <row r="18" spans="2:11" ht="12.75">
      <c r="B18" s="73"/>
      <c r="C18" s="77" t="s">
        <v>43</v>
      </c>
      <c r="D18" s="78">
        <f>+D9/$D$13</f>
        <v>0.0625</v>
      </c>
      <c r="E18" s="74"/>
      <c r="F18" s="76">
        <f>+$F$8*D18</f>
        <v>687.5</v>
      </c>
      <c r="G18" s="74"/>
      <c r="H18" s="74"/>
      <c r="I18" s="74"/>
      <c r="J18" s="74"/>
      <c r="K18" s="75"/>
    </row>
    <row r="19" spans="2:11" ht="12.75">
      <c r="B19" s="73"/>
      <c r="C19" s="77" t="s">
        <v>33</v>
      </c>
      <c r="D19" s="78">
        <f>+D10/$D$13</f>
        <v>0.1875</v>
      </c>
      <c r="E19" s="74"/>
      <c r="F19" s="76">
        <f>+$F$8*D19</f>
        <v>2062.5</v>
      </c>
      <c r="G19" s="74"/>
      <c r="H19" s="74"/>
      <c r="I19" s="74"/>
      <c r="J19" s="74"/>
      <c r="K19" s="75"/>
    </row>
    <row r="20" spans="2:11" ht="12.75">
      <c r="B20" s="73"/>
      <c r="C20" s="77" t="s">
        <v>45</v>
      </c>
      <c r="D20" s="78">
        <f>+D11/$D$13</f>
        <v>0.125</v>
      </c>
      <c r="E20" s="74"/>
      <c r="F20" s="76">
        <f>+$F$8*D20</f>
        <v>1375</v>
      </c>
      <c r="G20" s="74"/>
      <c r="H20" s="74"/>
      <c r="I20" s="74"/>
      <c r="J20" s="74"/>
      <c r="K20" s="75"/>
    </row>
    <row r="21" spans="2:11" ht="12.75">
      <c r="B21" s="73"/>
      <c r="C21" s="74"/>
      <c r="D21" s="74"/>
      <c r="E21" s="74"/>
      <c r="F21" s="74"/>
      <c r="G21" s="74"/>
      <c r="H21" s="74"/>
      <c r="I21" s="74"/>
      <c r="J21" s="74"/>
      <c r="K21" s="75"/>
    </row>
    <row r="22" spans="2:11" ht="12.75">
      <c r="B22" s="73"/>
      <c r="C22" s="74"/>
      <c r="D22" s="79">
        <f>SUM(D17:D21)</f>
        <v>1</v>
      </c>
      <c r="E22" s="74"/>
      <c r="F22" s="80">
        <f>SUM(F17:F21)</f>
        <v>11000</v>
      </c>
      <c r="G22" s="74"/>
      <c r="H22" s="74"/>
      <c r="I22" s="74"/>
      <c r="J22" s="74"/>
      <c r="K22" s="75"/>
    </row>
    <row r="23" spans="2:11" ht="12.75">
      <c r="B23" s="73"/>
      <c r="C23" s="74"/>
      <c r="D23" s="74"/>
      <c r="E23" s="74"/>
      <c r="F23" s="74"/>
      <c r="G23" s="74"/>
      <c r="H23" s="74"/>
      <c r="I23" s="74"/>
      <c r="J23" s="74"/>
      <c r="K23" s="75"/>
    </row>
    <row r="24" spans="2:11" ht="12.75">
      <c r="B24" s="73"/>
      <c r="C24" s="85" t="s">
        <v>49</v>
      </c>
      <c r="D24" s="74"/>
      <c r="E24" s="74"/>
      <c r="F24" s="74"/>
      <c r="G24" s="74"/>
      <c r="H24" s="74"/>
      <c r="I24" s="74"/>
      <c r="J24" s="74"/>
      <c r="K24" s="75"/>
    </row>
    <row r="25" spans="2:11" ht="12.75">
      <c r="B25" s="73"/>
      <c r="C25" s="74"/>
      <c r="D25" s="74"/>
      <c r="E25" s="74"/>
      <c r="F25" s="74"/>
      <c r="G25" s="74"/>
      <c r="H25" s="74"/>
      <c r="I25" s="74"/>
      <c r="J25" s="74"/>
      <c r="K25" s="75"/>
    </row>
    <row r="26" spans="2:11" ht="12.75">
      <c r="B26" s="73"/>
      <c r="C26" s="77" t="s">
        <v>44</v>
      </c>
      <c r="D26" s="81">
        <f>+D8</f>
        <v>10000</v>
      </c>
      <c r="E26" s="82" t="s">
        <v>50</v>
      </c>
      <c r="F26" s="80">
        <f>+F17</f>
        <v>6875</v>
      </c>
      <c r="G26" s="82" t="s">
        <v>51</v>
      </c>
      <c r="H26" s="80">
        <f>+D26-F26</f>
        <v>3125</v>
      </c>
      <c r="I26" s="82" t="s">
        <v>53</v>
      </c>
      <c r="J26" s="83">
        <v>0.09</v>
      </c>
      <c r="K26" s="75"/>
    </row>
    <row r="27" spans="2:11" ht="12.75">
      <c r="B27" s="73"/>
      <c r="C27" s="77" t="s">
        <v>43</v>
      </c>
      <c r="D27" s="76">
        <v>1000</v>
      </c>
      <c r="E27" s="82" t="s">
        <v>50</v>
      </c>
      <c r="F27" s="80">
        <f>+F18</f>
        <v>687.5</v>
      </c>
      <c r="G27" s="82" t="s">
        <v>51</v>
      </c>
      <c r="H27" s="80">
        <f>+D27-F27</f>
        <v>312.5</v>
      </c>
      <c r="I27" s="82" t="s">
        <v>53</v>
      </c>
      <c r="J27" s="84">
        <v>0.005</v>
      </c>
      <c r="K27" s="75"/>
    </row>
    <row r="28" spans="2:11" ht="12.75">
      <c r="B28" s="73"/>
      <c r="C28" s="77" t="s">
        <v>33</v>
      </c>
      <c r="D28" s="76">
        <v>3000</v>
      </c>
      <c r="E28" s="82" t="s">
        <v>50</v>
      </c>
      <c r="F28" s="80">
        <f>+F19</f>
        <v>2062.5</v>
      </c>
      <c r="G28" s="82" t="s">
        <v>51</v>
      </c>
      <c r="H28" s="80">
        <f>+D28-F28</f>
        <v>937.5</v>
      </c>
      <c r="I28" s="82" t="s">
        <v>53</v>
      </c>
      <c r="J28" s="83">
        <v>0.03</v>
      </c>
      <c r="K28" s="75"/>
    </row>
    <row r="29" spans="2:11" ht="12.75">
      <c r="B29" s="73"/>
      <c r="C29" s="77" t="s">
        <v>45</v>
      </c>
      <c r="D29" s="76">
        <v>2000</v>
      </c>
      <c r="E29" s="82" t="s">
        <v>50</v>
      </c>
      <c r="F29" s="80">
        <f>+F20</f>
        <v>1375</v>
      </c>
      <c r="G29" s="82" t="s">
        <v>51</v>
      </c>
      <c r="H29" s="80">
        <f>+D29-F29</f>
        <v>625</v>
      </c>
      <c r="I29" s="82" t="s">
        <v>53</v>
      </c>
      <c r="J29" s="83">
        <v>0.03</v>
      </c>
      <c r="K29" s="75"/>
    </row>
    <row r="30" spans="2:11" ht="12.75">
      <c r="B30" s="73"/>
      <c r="C30" s="74"/>
      <c r="D30" s="74"/>
      <c r="E30" s="74"/>
      <c r="F30" s="74"/>
      <c r="G30" s="74"/>
      <c r="H30" s="74"/>
      <c r="I30" s="74"/>
      <c r="J30" s="74"/>
      <c r="K30" s="75"/>
    </row>
    <row r="31" spans="2:11" ht="13.5" thickBot="1">
      <c r="B31" s="88"/>
      <c r="C31" s="89"/>
      <c r="D31" s="89"/>
      <c r="E31" s="89"/>
      <c r="F31" s="89"/>
      <c r="G31" s="89"/>
      <c r="H31" s="89"/>
      <c r="I31" s="89"/>
      <c r="J31" s="89"/>
      <c r="K31" s="90"/>
    </row>
  </sheetData>
  <sheetProtection/>
  <mergeCells count="2">
    <mergeCell ref="C6:D6"/>
    <mergeCell ref="E6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27"/>
  <sheetViews>
    <sheetView zoomScalePageLayoutView="0" workbookViewId="0" topLeftCell="A1">
      <selection activeCell="Q23" sqref="Q23"/>
    </sheetView>
  </sheetViews>
  <sheetFormatPr defaultColWidth="9.140625" defaultRowHeight="12.75"/>
  <cols>
    <col min="1" max="1" width="4.57421875" style="0" customWidth="1"/>
    <col min="2" max="2" width="3.00390625" style="0" customWidth="1"/>
    <col min="3" max="3" width="24.8515625" style="0" customWidth="1"/>
    <col min="4" max="5" width="10.28125" style="0" bestFit="1" customWidth="1"/>
    <col min="6" max="6" width="11.8515625" style="0" bestFit="1" customWidth="1"/>
    <col min="7" max="7" width="2.00390625" style="0" customWidth="1"/>
    <col min="8" max="8" width="4.421875" style="0" customWidth="1"/>
    <col min="9" max="9" width="3.8515625" style="0" customWidth="1"/>
    <col min="10" max="10" width="28.57421875" style="0" bestFit="1" customWidth="1"/>
    <col min="11" max="11" width="18.421875" style="0" customWidth="1"/>
    <col min="12" max="12" width="10.28125" style="0" bestFit="1" customWidth="1"/>
    <col min="13" max="13" width="11.8515625" style="0" bestFit="1" customWidth="1"/>
    <col min="14" max="14" width="2.421875" style="0" customWidth="1"/>
  </cols>
  <sheetData>
    <row r="1" ht="13.5" thickBot="1"/>
    <row r="2" spans="2:14" ht="12.75">
      <c r="B2" s="45"/>
      <c r="C2" s="46"/>
      <c r="D2" s="46"/>
      <c r="E2" s="46"/>
      <c r="F2" s="46"/>
      <c r="G2" s="47"/>
      <c r="I2" s="45"/>
      <c r="J2" s="46"/>
      <c r="K2" s="46"/>
      <c r="L2" s="46"/>
      <c r="M2" s="46"/>
      <c r="N2" s="47"/>
    </row>
    <row r="3" spans="2:14" ht="13.5" thickBot="1">
      <c r="B3" s="48"/>
      <c r="C3" s="49"/>
      <c r="D3" s="49"/>
      <c r="E3" s="49"/>
      <c r="F3" s="49"/>
      <c r="G3" s="50"/>
      <c r="I3" s="48"/>
      <c r="J3" s="49"/>
      <c r="K3" s="49"/>
      <c r="L3" s="49"/>
      <c r="M3" s="49"/>
      <c r="N3" s="50"/>
    </row>
    <row r="4" spans="2:14" ht="13.5" thickBot="1">
      <c r="B4" s="48"/>
      <c r="C4" s="44" t="s">
        <v>55</v>
      </c>
      <c r="D4" s="49"/>
      <c r="E4" s="49"/>
      <c r="F4" s="49"/>
      <c r="G4" s="50"/>
      <c r="I4" s="48"/>
      <c r="J4" s="44" t="s">
        <v>55</v>
      </c>
      <c r="K4" s="49"/>
      <c r="L4" s="49"/>
      <c r="M4" s="49"/>
      <c r="N4" s="50"/>
    </row>
    <row r="5" spans="2:14" ht="12.75">
      <c r="B5" s="48"/>
      <c r="C5" s="49"/>
      <c r="D5" s="49"/>
      <c r="E5" s="51" t="s">
        <v>36</v>
      </c>
      <c r="F5" s="62" t="s">
        <v>39</v>
      </c>
      <c r="G5" s="50"/>
      <c r="I5" s="48"/>
      <c r="J5" s="49"/>
      <c r="K5" s="49"/>
      <c r="L5" s="51" t="s">
        <v>36</v>
      </c>
      <c r="M5" s="62" t="s">
        <v>39</v>
      </c>
      <c r="N5" s="50"/>
    </row>
    <row r="6" spans="2:14" ht="12.75">
      <c r="B6" s="48"/>
      <c r="C6" s="53" t="s">
        <v>30</v>
      </c>
      <c r="D6" s="54">
        <v>83666.93</v>
      </c>
      <c r="E6" s="54">
        <v>-54569.94</v>
      </c>
      <c r="F6" s="52">
        <f>+D6+E6</f>
        <v>29096.98999999999</v>
      </c>
      <c r="G6" s="50"/>
      <c r="I6" s="48"/>
      <c r="J6" s="53" t="s">
        <v>30</v>
      </c>
      <c r="K6" s="54">
        <v>83666.93</v>
      </c>
      <c r="L6" s="54">
        <v>-54569.94</v>
      </c>
      <c r="M6" s="52">
        <f>+K6+L6</f>
        <v>29096.98999999999</v>
      </c>
      <c r="N6" s="50"/>
    </row>
    <row r="7" spans="2:14" ht="12.75">
      <c r="B7" s="48"/>
      <c r="C7" s="53" t="s">
        <v>31</v>
      </c>
      <c r="D7" s="54">
        <v>47782.5</v>
      </c>
      <c r="E7" s="54">
        <v>-15389</v>
      </c>
      <c r="F7" s="52">
        <f>+D7+E7</f>
        <v>32393.5</v>
      </c>
      <c r="G7" s="50"/>
      <c r="I7" s="48"/>
      <c r="J7" s="53" t="s">
        <v>31</v>
      </c>
      <c r="K7" s="54">
        <v>47782.5</v>
      </c>
      <c r="L7" s="54">
        <v>-15389</v>
      </c>
      <c r="M7" s="52">
        <f>+K7+L7</f>
        <v>32393.5</v>
      </c>
      <c r="N7" s="50"/>
    </row>
    <row r="8" spans="2:14" ht="12.75">
      <c r="B8" s="48"/>
      <c r="C8" s="53"/>
      <c r="D8" s="54"/>
      <c r="E8" s="54"/>
      <c r="F8" s="52"/>
      <c r="G8" s="50"/>
      <c r="I8" s="48"/>
      <c r="J8" s="53"/>
      <c r="K8" s="54"/>
      <c r="L8" s="54"/>
      <c r="M8" s="52"/>
      <c r="N8" s="50"/>
    </row>
    <row r="9" spans="2:14" ht="12.75">
      <c r="B9" s="48"/>
      <c r="C9" s="53"/>
      <c r="D9" s="55" t="s">
        <v>37</v>
      </c>
      <c r="E9" s="49"/>
      <c r="F9" s="52">
        <f>+F6+F7</f>
        <v>61490.48999999999</v>
      </c>
      <c r="G9" s="50"/>
      <c r="I9" s="48"/>
      <c r="J9" s="53"/>
      <c r="K9" s="55" t="s">
        <v>37</v>
      </c>
      <c r="L9" s="49"/>
      <c r="M9" s="52">
        <f>+M6+M7</f>
        <v>61490.48999999999</v>
      </c>
      <c r="N9" s="50"/>
    </row>
    <row r="10" spans="2:14" ht="12.75">
      <c r="B10" s="48"/>
      <c r="C10" s="53"/>
      <c r="D10" s="54"/>
      <c r="E10" s="49"/>
      <c r="F10" s="49"/>
      <c r="G10" s="50"/>
      <c r="I10" s="48"/>
      <c r="J10" s="53"/>
      <c r="K10" s="54"/>
      <c r="L10" s="49"/>
      <c r="M10" s="49"/>
      <c r="N10" s="50"/>
    </row>
    <row r="11" spans="2:14" ht="12.75">
      <c r="B11" s="48"/>
      <c r="C11" s="53" t="s">
        <v>32</v>
      </c>
      <c r="D11" s="54"/>
      <c r="E11" s="49"/>
      <c r="F11" s="52">
        <v>-58828.76</v>
      </c>
      <c r="G11" s="50"/>
      <c r="I11" s="48"/>
      <c r="J11" s="53" t="s">
        <v>32</v>
      </c>
      <c r="K11" s="54"/>
      <c r="L11" s="49"/>
      <c r="M11" s="52">
        <v>-58828.76</v>
      </c>
      <c r="N11" s="50"/>
    </row>
    <row r="12" spans="2:14" ht="12.75">
      <c r="B12" s="48"/>
      <c r="C12" s="53"/>
      <c r="D12" s="54"/>
      <c r="E12" s="49"/>
      <c r="F12" s="49"/>
      <c r="G12" s="50"/>
      <c r="I12" s="48"/>
      <c r="J12" s="53"/>
      <c r="K12" s="54"/>
      <c r="L12" s="49"/>
      <c r="M12" s="49"/>
      <c r="N12" s="50"/>
    </row>
    <row r="13" spans="2:14" ht="12.75">
      <c r="B13" s="48"/>
      <c r="C13" s="53"/>
      <c r="D13" s="54"/>
      <c r="E13" s="49"/>
      <c r="F13" s="49"/>
      <c r="G13" s="50"/>
      <c r="I13" s="48"/>
      <c r="J13" s="53"/>
      <c r="K13" s="54"/>
      <c r="L13" s="49"/>
      <c r="M13" s="49"/>
      <c r="N13" s="50"/>
    </row>
    <row r="14" spans="2:14" ht="12.75">
      <c r="B14" s="48"/>
      <c r="C14" s="53" t="s">
        <v>33</v>
      </c>
      <c r="D14" s="54"/>
      <c r="E14" s="49"/>
      <c r="F14" s="52">
        <f>+Avviamento!I20</f>
        <v>66430.01603579396</v>
      </c>
      <c r="G14" s="50"/>
      <c r="I14" s="48"/>
      <c r="J14" s="53" t="s">
        <v>33</v>
      </c>
      <c r="K14" s="54"/>
      <c r="L14" s="49"/>
      <c r="M14" s="52">
        <f>+F14</f>
        <v>66430.01603579396</v>
      </c>
      <c r="N14" s="50"/>
    </row>
    <row r="15" spans="2:14" ht="12.75">
      <c r="B15" s="48"/>
      <c r="C15" s="53"/>
      <c r="D15" s="54"/>
      <c r="E15" s="49"/>
      <c r="F15" s="49"/>
      <c r="G15" s="50"/>
      <c r="I15" s="48"/>
      <c r="J15" s="53"/>
      <c r="K15" s="54"/>
      <c r="L15" s="49"/>
      <c r="M15" s="49"/>
      <c r="N15" s="50"/>
    </row>
    <row r="16" spans="2:14" ht="12.75">
      <c r="B16" s="48"/>
      <c r="C16" s="53"/>
      <c r="D16" s="54"/>
      <c r="E16" s="49"/>
      <c r="F16" s="49"/>
      <c r="G16" s="50"/>
      <c r="I16" s="48"/>
      <c r="J16" s="53"/>
      <c r="K16" s="54"/>
      <c r="L16" s="49"/>
      <c r="M16" s="49"/>
      <c r="N16" s="50"/>
    </row>
    <row r="17" spans="2:14" ht="12.75">
      <c r="B17" s="48"/>
      <c r="C17" s="53" t="s">
        <v>34</v>
      </c>
      <c r="D17" s="49"/>
      <c r="E17" s="49"/>
      <c r="F17" s="52">
        <f>-(1754.11+31816.22)</f>
        <v>-33570.33</v>
      </c>
      <c r="G17" s="50"/>
      <c r="I17" s="48"/>
      <c r="J17" s="53" t="s">
        <v>34</v>
      </c>
      <c r="K17" s="49"/>
      <c r="L17" s="49"/>
      <c r="M17" s="52"/>
      <c r="N17" s="50"/>
    </row>
    <row r="18" spans="2:14" ht="12.75">
      <c r="B18" s="48"/>
      <c r="C18" s="53"/>
      <c r="D18" s="49"/>
      <c r="E18" s="49"/>
      <c r="F18" s="49"/>
      <c r="G18" s="50"/>
      <c r="I18" s="48"/>
      <c r="J18" s="53"/>
      <c r="K18" s="49"/>
      <c r="L18" s="49"/>
      <c r="M18" s="49"/>
      <c r="N18" s="50"/>
    </row>
    <row r="19" spans="2:14" ht="12.75">
      <c r="B19" s="48"/>
      <c r="C19" s="53"/>
      <c r="D19" s="49"/>
      <c r="E19" s="49"/>
      <c r="F19" s="49"/>
      <c r="G19" s="50"/>
      <c r="I19" s="48"/>
      <c r="J19" s="53"/>
      <c r="K19" s="49"/>
      <c r="L19" s="49"/>
      <c r="M19" s="49"/>
      <c r="N19" s="50"/>
    </row>
    <row r="20" spans="2:14" ht="12.75">
      <c r="B20" s="48"/>
      <c r="C20" s="53" t="s">
        <v>35</v>
      </c>
      <c r="D20" s="49"/>
      <c r="E20" s="49"/>
      <c r="F20" s="52">
        <v>-6403.07</v>
      </c>
      <c r="G20" s="50"/>
      <c r="I20" s="48"/>
      <c r="J20" s="53" t="s">
        <v>35</v>
      </c>
      <c r="K20" s="49"/>
      <c r="L20" s="49"/>
      <c r="M20" s="52">
        <v>-6403.07</v>
      </c>
      <c r="N20" s="50"/>
    </row>
    <row r="21" spans="2:14" ht="12.75">
      <c r="B21" s="48"/>
      <c r="C21" s="49"/>
      <c r="D21" s="49"/>
      <c r="E21" s="49"/>
      <c r="F21" s="49"/>
      <c r="G21" s="50"/>
      <c r="I21" s="48"/>
      <c r="J21" s="49"/>
      <c r="K21" s="49"/>
      <c r="L21" s="49"/>
      <c r="M21" s="49"/>
      <c r="N21" s="50"/>
    </row>
    <row r="22" spans="2:14" ht="12.75">
      <c r="B22" s="48"/>
      <c r="C22" s="49"/>
      <c r="D22" s="49"/>
      <c r="E22" s="59"/>
      <c r="F22" s="59"/>
      <c r="G22" s="60"/>
      <c r="I22" s="48"/>
      <c r="J22" s="49"/>
      <c r="K22" s="49"/>
      <c r="L22" s="59"/>
      <c r="M22" s="59"/>
      <c r="N22" s="60"/>
    </row>
    <row r="23" spans="2:14" ht="12.75">
      <c r="B23" s="48"/>
      <c r="C23" s="49"/>
      <c r="D23" s="49"/>
      <c r="E23" s="49"/>
      <c r="F23" s="49"/>
      <c r="G23" s="50"/>
      <c r="I23" s="48"/>
      <c r="J23" s="49"/>
      <c r="K23" s="49"/>
      <c r="L23" s="49"/>
      <c r="M23" s="49"/>
      <c r="N23" s="50"/>
    </row>
    <row r="24" spans="2:14" ht="12.75">
      <c r="B24" s="48"/>
      <c r="C24" s="53" t="s">
        <v>38</v>
      </c>
      <c r="D24" s="49"/>
      <c r="E24" s="49"/>
      <c r="F24" s="61">
        <f>+F9+F11+F14+F17+F20</f>
        <v>29118.34603579394</v>
      </c>
      <c r="G24" s="50"/>
      <c r="I24" s="48"/>
      <c r="J24" s="53" t="s">
        <v>38</v>
      </c>
      <c r="K24" s="49"/>
      <c r="L24" s="49"/>
      <c r="M24" s="61">
        <f>+M9+M11+M14+M17+M20</f>
        <v>62688.67603579394</v>
      </c>
      <c r="N24" s="50"/>
    </row>
    <row r="25" spans="2:14" ht="12.75">
      <c r="B25" s="48"/>
      <c r="C25" s="49"/>
      <c r="D25" s="49"/>
      <c r="E25" s="49"/>
      <c r="F25" s="49"/>
      <c r="G25" s="50"/>
      <c r="I25" s="48"/>
      <c r="J25" s="49"/>
      <c r="K25" s="49"/>
      <c r="L25" s="49"/>
      <c r="M25" s="49"/>
      <c r="N25" s="50"/>
    </row>
    <row r="26" spans="2:14" ht="12.75">
      <c r="B26" s="48"/>
      <c r="C26" s="49"/>
      <c r="D26" s="49"/>
      <c r="E26" s="49"/>
      <c r="F26" s="49"/>
      <c r="G26" s="50"/>
      <c r="I26" s="48"/>
      <c r="J26" s="49"/>
      <c r="K26" s="49"/>
      <c r="L26" s="49"/>
      <c r="M26" s="49"/>
      <c r="N26" s="50"/>
    </row>
    <row r="27" spans="2:14" ht="13.5" thickBot="1">
      <c r="B27" s="56"/>
      <c r="C27" s="57"/>
      <c r="D27" s="57"/>
      <c r="E27" s="57"/>
      <c r="F27" s="57"/>
      <c r="G27" s="58"/>
      <c r="I27" s="56"/>
      <c r="J27" s="57"/>
      <c r="K27" s="57"/>
      <c r="L27" s="57"/>
      <c r="M27" s="57"/>
      <c r="N27" s="58"/>
    </row>
  </sheetData>
  <sheetProtection/>
  <printOptions/>
  <pageMargins left="0.21" right="0.1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Lenovo G50</cp:lastModifiedBy>
  <cp:lastPrinted>2015-04-21T09:24:30Z</cp:lastPrinted>
  <dcterms:created xsi:type="dcterms:W3CDTF">2015-04-01T15:42:54Z</dcterms:created>
  <dcterms:modified xsi:type="dcterms:W3CDTF">2017-03-30T05:31:55Z</dcterms:modified>
  <cp:category/>
  <cp:version/>
  <cp:contentType/>
  <cp:contentStatus/>
</cp:coreProperties>
</file>